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0"/>
  </bookViews>
  <sheets>
    <sheet name="Tariffa APE - Milano" sheetId="1" r:id="rId1"/>
  </sheets>
  <definedNames>
    <definedName name="_xlnm.Print_Area" localSheetId="0">'Tariffa APE - Milano'!$A$1:$I$28</definedName>
    <definedName name="Excel_BuiltIn_Print_Area" localSheetId="0">'Tariffa APE - Milano'!$A$1:$G$22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<sst xmlns="http://schemas.openxmlformats.org/spreadsheetml/2006/main" count="31" uniqueCount="26">
  <si>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TARIFFA CERTIFICAZIONE ENERGETICA DEGLI EDIFICI (D.G.R. VIII/5018 e s.m.i.) </t>
  </si>
  <si>
    <t xml:space="preserve">Approvata dalla Consulta degli Ordini degli Ingegneri della Lombardia in data 20.07.2011 </t>
  </si>
  <si>
    <t>Ratificata dal Consiglio dell’Ordine degli Ingegneri di Milano nella seduta del 12.10.2011</t>
  </si>
  <si>
    <t>COEFFICIENTI DI VARIABILITÀ</t>
  </si>
  <si>
    <t>Aumento per spese ed oneri (0 – 60%)</t>
  </si>
  <si>
    <t>[%]</t>
  </si>
  <si>
    <t>Rilievo stato di fatto (0 – 50%)</t>
  </si>
  <si>
    <t>Altre prestazioni necessarie* (0 – 30%)</t>
  </si>
  <si>
    <t>Indicazioni finali per il miglioramento della classe dell'edificio (10 – 25%)</t>
  </si>
  <si>
    <t>Coefficiente di difficoltà per costi ispettivi o reperimento dati (1 – 1,6)</t>
  </si>
  <si>
    <t>Num</t>
  </si>
  <si>
    <t>* ad esempio possono essere: calcolo trasmittanza strutture, calcolo rendimenti impiantistici ecc.</t>
  </si>
  <si>
    <t>DATI EDIFICIO ED IMPIANTI</t>
  </si>
  <si>
    <t>Superficie lorda zone da riscaldare ad uso residenziale o terziario:</t>
  </si>
  <si>
    <t>[m^2]</t>
  </si>
  <si>
    <t>CS</t>
  </si>
  <si>
    <t>Volume zone da riscaldare ad uso produzione magazzini:</t>
  </si>
  <si>
    <t>[m^3]</t>
  </si>
  <si>
    <t>CV</t>
  </si>
  <si>
    <t>Numero dei locali compresi nel volume da riscaldare:</t>
  </si>
  <si>
    <t>CL</t>
  </si>
  <si>
    <t>Numero degli impianti di riscaldamento:</t>
  </si>
  <si>
    <t>CI</t>
  </si>
  <si>
    <t>Compenso da Calcolo Tariffa</t>
  </si>
  <si>
    <t>Sconto offerto :</t>
  </si>
  <si>
    <t>Compenso al netto di IVA e ritenuta: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</si>
</sst>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[$€-410]\ #,##0.00;[RED]\-[$€-410]\ #,##0.00"/>
    <numFmt numFmtId="168" formatCode="0.00%"/>
    <numFmt numFmtId="169" formatCode="0.0000"/>
  </numFmts>
  <fonts count="4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 vertical="center"/>
    </xf>
    <xf numFmtId="164" fontId="0" fillId="2" borderId="0" xfId="0" applyFill="1" applyAlignment="1">
      <alignment horizontal="center" vertical="center"/>
    </xf>
    <xf numFmtId="164" fontId="2" fillId="0" borderId="0" xfId="0" applyFont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horizontal="right"/>
    </xf>
    <xf numFmtId="168" fontId="0" fillId="2" borderId="0" xfId="0" applyNumberFormat="1" applyFill="1" applyAlignment="1">
      <alignment horizontal="right"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9" zoomScaleNormal="99" zoomScaleSheetLayoutView="159" workbookViewId="0" topLeftCell="A4">
      <selection activeCell="F24" sqref="F24"/>
    </sheetView>
  </sheetViews>
  <sheetFormatPr defaultColWidth="12.57421875" defaultRowHeight="12.75"/>
  <cols>
    <col min="1" max="4" width="11.57421875" style="0" customWidth="1"/>
    <col min="5" max="5" width="15.57421875" style="1" customWidth="1"/>
    <col min="6" max="6" width="11.57421875" style="2" customWidth="1"/>
    <col min="7" max="7" width="7.57421875" style="0" customWidth="1"/>
    <col min="8" max="8" width="7.140625" style="0" customWidth="1"/>
    <col min="9" max="9" width="7.28125" style="0" customWidth="1"/>
    <col min="10" max="16384" width="11.57421875" style="0" customWidth="1"/>
  </cols>
  <sheetData>
    <row r="1" spans="1:9" s="4" customFormat="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17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4" customFormat="1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59.25" customHeight="1">
      <c r="E4"/>
    </row>
    <row r="5" ht="12.75">
      <c r="A5" s="6" t="s">
        <v>3</v>
      </c>
    </row>
    <row r="6" ht="12.75">
      <c r="A6" s="6"/>
    </row>
    <row r="7" spans="5:7" s="4" customFormat="1" ht="22.5" customHeight="1">
      <c r="E7" s="7" t="s">
        <v>4</v>
      </c>
      <c r="F7" s="8">
        <v>10</v>
      </c>
      <c r="G7" s="9" t="s">
        <v>5</v>
      </c>
    </row>
    <row r="8" spans="5:7" s="4" customFormat="1" ht="22.5" customHeight="1">
      <c r="E8" s="7" t="s">
        <v>6</v>
      </c>
      <c r="F8" s="8">
        <v>10</v>
      </c>
      <c r="G8" s="9" t="s">
        <v>5</v>
      </c>
    </row>
    <row r="9" spans="5:7" s="4" customFormat="1" ht="22.5" customHeight="1">
      <c r="E9" s="7" t="s">
        <v>7</v>
      </c>
      <c r="F9" s="8">
        <v>5</v>
      </c>
      <c r="G9" s="9" t="s">
        <v>5</v>
      </c>
    </row>
    <row r="10" spans="5:7" s="4" customFormat="1" ht="22.5" customHeight="1">
      <c r="E10" s="7" t="s">
        <v>8</v>
      </c>
      <c r="F10" s="8">
        <v>5</v>
      </c>
      <c r="G10" s="9" t="s">
        <v>5</v>
      </c>
    </row>
    <row r="11" spans="5:7" s="4" customFormat="1" ht="22.5" customHeight="1">
      <c r="E11" s="7" t="s">
        <v>9</v>
      </c>
      <c r="F11" s="10">
        <v>1</v>
      </c>
      <c r="G11" s="9" t="s">
        <v>10</v>
      </c>
    </row>
    <row r="12" ht="12.75">
      <c r="A12" s="6"/>
    </row>
    <row r="13" ht="12.75">
      <c r="A13" t="s">
        <v>11</v>
      </c>
    </row>
    <row r="14" spans="5:6" ht="32.25" customHeight="1">
      <c r="E14"/>
      <c r="F14" s="1"/>
    </row>
    <row r="15" ht="12.75">
      <c r="A15" s="6" t="s">
        <v>12</v>
      </c>
    </row>
    <row r="16" ht="12.75">
      <c r="I16" s="11"/>
    </row>
    <row r="17" spans="5:9" s="4" customFormat="1" ht="22.5" customHeight="1">
      <c r="E17" s="7" t="s">
        <v>13</v>
      </c>
      <c r="F17" s="8">
        <v>1821.6</v>
      </c>
      <c r="G17" s="9" t="s">
        <v>14</v>
      </c>
      <c r="H17" s="4" t="s">
        <v>15</v>
      </c>
      <c r="I17" s="12">
        <f>IF(F17=0,0,IF(F17&lt;=111,69,IF(AND(F17&gt;111,F17&lt;11111),F17*(0.2+0.42*((11111-F17)/11000)^2),0.2*F17)))</f>
        <v>909.942492958429</v>
      </c>
    </row>
    <row r="18" spans="5:9" s="4" customFormat="1" ht="22.5" customHeight="1">
      <c r="E18" s="7" t="s">
        <v>16</v>
      </c>
      <c r="F18" s="8">
        <f>+9362*7</f>
        <v>65534</v>
      </c>
      <c r="G18" s="9" t="s">
        <v>17</v>
      </c>
      <c r="H18" s="4" t="s">
        <v>18</v>
      </c>
      <c r="I18" s="12">
        <f>IF(F18=0,0,IF(F18&lt;=300,69,IF(AND(F18&gt;=301,F18&lt;=30000),F18*(0.02+0.21*((30000-F18)/29700)^2),0.02*F18)))</f>
        <v>1310.68</v>
      </c>
    </row>
    <row r="19" spans="5:9" s="4" customFormat="1" ht="22.5" customHeight="1">
      <c r="E19" s="7" t="s">
        <v>19</v>
      </c>
      <c r="F19" s="8">
        <v>10</v>
      </c>
      <c r="G19" s="9" t="s">
        <v>10</v>
      </c>
      <c r="H19" s="4" t="s">
        <v>20</v>
      </c>
      <c r="I19" s="12">
        <f>24/F19^0.25*F19</f>
        <v>134.96191804568377</v>
      </c>
    </row>
    <row r="20" spans="5:9" s="4" customFormat="1" ht="22.5" customHeight="1">
      <c r="E20" s="7" t="s">
        <v>21</v>
      </c>
      <c r="F20" s="8">
        <v>1</v>
      </c>
      <c r="G20" s="9" t="s">
        <v>10</v>
      </c>
      <c r="H20" s="4" t="s">
        <v>22</v>
      </c>
      <c r="I20" s="12">
        <f>100/F20^0.15*F20</f>
        <v>100</v>
      </c>
    </row>
    <row r="21" spans="5:9" s="4" customFormat="1" ht="22.5" customHeight="1">
      <c r="E21" s="7"/>
      <c r="F21" s="7"/>
      <c r="I21" s="12"/>
    </row>
    <row r="22" spans="5:6" ht="12.75">
      <c r="E22" s="1" t="s">
        <v>23</v>
      </c>
      <c r="F22" s="13">
        <f>(F7/100+1)*(F8/100+1)*(F9/100+1)*(F10/100+1)*F11*(I19+I20+I17+I18)</f>
        <v>3275.810993889762</v>
      </c>
    </row>
    <row r="23" spans="5:7" ht="12.75">
      <c r="E23" s="1" t="s">
        <v>24</v>
      </c>
      <c r="F23" s="14">
        <v>0.3</v>
      </c>
      <c r="G23" s="15"/>
    </row>
    <row r="24" spans="5:6" ht="32.25" customHeight="1">
      <c r="E24"/>
      <c r="F24" s="1"/>
    </row>
    <row r="25" spans="5:6" s="4" customFormat="1" ht="29.25" customHeight="1">
      <c r="E25" s="7" t="s">
        <v>25</v>
      </c>
      <c r="F25" s="16">
        <f>+F22*(1-F23)</f>
        <v>2293.0676957228334</v>
      </c>
    </row>
  </sheetData>
  <sheetProtection selectLockedCells="1" selectUnlockedCells="1"/>
  <mergeCells count="3">
    <mergeCell ref="A1:I1"/>
    <mergeCell ref="A2:I2"/>
    <mergeCell ref="A3:I3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 Calvi</dc:creator>
  <cp:keywords/>
  <dc:description/>
  <cp:lastModifiedBy>Daniele Pinto</cp:lastModifiedBy>
  <cp:lastPrinted>2006-09-13T14:23:39Z</cp:lastPrinted>
  <dcterms:created xsi:type="dcterms:W3CDTF">2006-09-12T12:32:52Z</dcterms:created>
  <dcterms:modified xsi:type="dcterms:W3CDTF">2016-07-22T16:19:43Z</dcterms:modified>
  <cp:category/>
  <cp:version/>
  <cp:contentType/>
  <cp:contentStatus/>
  <cp:revision>67</cp:revision>
</cp:coreProperties>
</file>